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90" windowWidth="15480" windowHeight="8445" activeTab="0"/>
  </bookViews>
  <sheets>
    <sheet name="受益者負担金の計算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<sst xmlns="http://schemas.openxmlformats.org/spreadsheetml/2006/main" count="34" uniqueCount="26">
  <si>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受益者負担金総額</t>
  </si>
  <si>
    <t>分割納付</t>
  </si>
  <si>
    <t>一括納付</t>
  </si>
  <si>
    <t>初年度</t>
  </si>
  <si>
    <t>２年目</t>
  </si>
  <si>
    <t>３年目</t>
  </si>
  <si>
    <t>４年目</t>
  </si>
  <si>
    <t>５年目</t>
  </si>
  <si>
    <t>１期</t>
  </si>
  <si>
    <t>２期</t>
  </si>
  <si>
    <t>※一括納付報奨金について</t>
  </si>
  <si>
    <t>期別納付額
（円）</t>
  </si>
  <si>
    <t>負担金額
（円）</t>
  </si>
  <si>
    <t>報奨金額
（円）</t>
  </si>
  <si>
    <t>差引納付額
（円）</t>
  </si>
  <si>
    <t>受益者負担金の計算</t>
  </si>
  <si>
    <t>　　①過去に未納があると交付されません。</t>
  </si>
  <si>
    <t>　　②上限は25万円です。</t>
  </si>
  <si>
    <t>② 土地の登記簿面積の合計</t>
  </si>
  <si>
    <t>９月１日から同月３０日
までに全額納付</t>
  </si>
  <si>
    <t>初年度1期に全額を納付した場合</t>
  </si>
  <si>
    <t>２年目１期に以降の全額を納付した場合</t>
  </si>
  <si>
    <t>３年目１期に以降の全額を納付した場合</t>
  </si>
  <si>
    <t>４年目１期に以降の全額を納付した場合</t>
  </si>
  <si>
    <t>５年目１期に以降の全額を納付した場合</t>
  </si>
  <si>
    <t>① 「市街化区域」か「市街化調整区域」か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</si>
</sst>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176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/>
      <protection hidden="1"/>
    </xf>
    <xf numFmtId="177" fontId="9" fillId="0" borderId="2" xfId="0" applyNumberFormat="1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177" fontId="9" fillId="0" borderId="3" xfId="0" applyNumberFormat="1" applyFont="1" applyBorder="1" applyAlignment="1" applyProtection="1">
      <alignment vertical="center"/>
      <protection hidden="1"/>
    </xf>
    <xf numFmtId="177" fontId="9" fillId="0" borderId="4" xfId="0" applyNumberFormat="1" applyFont="1" applyBorder="1" applyAlignment="1" applyProtection="1">
      <alignment vertical="center"/>
      <protection hidden="1"/>
    </xf>
    <xf numFmtId="177" fontId="9" fillId="0" borderId="5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177" fontId="9" fillId="0" borderId="1" xfId="0" applyNumberFormat="1" applyFont="1" applyBorder="1" applyAlignment="1" applyProtection="1">
      <alignment vertical="center"/>
      <protection hidden="1"/>
    </xf>
    <xf numFmtId="177" fontId="9" fillId="0" borderId="6" xfId="0" applyNumberFormat="1" applyFont="1" applyBorder="1" applyAlignment="1" applyProtection="1">
      <alignment vertical="center"/>
      <protection hidden="1"/>
    </xf>
    <xf numFmtId="177" fontId="9" fillId="0" borderId="7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RowColHeaders="0" tabSelected="1" workbookViewId="0" topLeftCell="A1">
      <selection activeCell="C4" sqref="C4"/>
    </sheetView>
  </sheetViews>
  <sheetFormatPr defaultColWidth="9.00390625" defaultRowHeight="13.5"/>
  <cols>
    <col min="1" max="1" width="7.875" style="13" customWidth="1"/>
    <col min="2" max="2" width="4.875" style="13" customWidth="1"/>
    <col min="3" max="3" width="19.875" style="13" customWidth="1"/>
    <col min="4" max="4" width="24.25390625" style="13" customWidth="1"/>
    <col min="5" max="5" width="14.625" style="13" customWidth="1"/>
    <col min="6" max="6" width="11.375" style="13" customWidth="1"/>
    <col min="7" max="7" width="14.625" style="13" customWidth="1"/>
    <col min="8" max="16384" width="9.00390625" style="13" customWidth="1"/>
  </cols>
  <sheetData>
    <row r="1" spans="1:7" ht="37.5" customHeight="1">
      <c r="A1" s="35" t="s">
        <v>15</v>
      </c>
      <c r="B1" s="35"/>
      <c r="C1" s="35"/>
      <c r="D1" s="35"/>
      <c r="E1" s="35"/>
      <c r="F1" s="35"/>
      <c r="G1" s="35"/>
    </row>
    <row r="3" s="14" customFormat="1" ht="22.5" customHeight="1">
      <c r="C3" s="15" t="s">
        <v>25</v>
      </c>
    </row>
    <row r="4" spans="3:4" ht="29.25" customHeight="1">
      <c r="C4" s="2"/>
      <c r="D4" s="16" t="str">
        <f>IF(C4="","　　←クリックして選択してください。","")</f>
        <v>　　←クリックして選択してください。</v>
      </c>
    </row>
    <row r="5" s="14" customFormat="1" ht="22.5" customHeight="1">
      <c r="C5" s="15" t="s">
        <v>18</v>
      </c>
    </row>
    <row r="6" spans="3:4" ht="29.25" customHeight="1">
      <c r="C6" s="1"/>
      <c r="D6" s="17" t="str">
        <f>IF(C6="","←土地の登記簿面積を入力してください。","")</f>
        <v>←土地の登記簿面積を入力してください。</v>
      </c>
    </row>
    <row r="7" s="14" customFormat="1" ht="22.5" customHeight="1">
      <c r="C7" s="15" t="s">
        <v>0</v>
      </c>
    </row>
    <row r="8" ht="29.25" customHeight="1">
      <c r="C8" s="3" t="str">
        <f>IF(OR(C4="",C6=""),"①と②の両方に入力してください。",ROUNDDOWN(IF(C4="市街化区域",350,400)*C6,-1))</f>
        <v>①と②の両方に入力してください。</v>
      </c>
    </row>
    <row r="9" ht="14.25" thickBot="1"/>
    <row r="10" spans="1:7" ht="31.5" customHeight="1">
      <c r="A10" s="36"/>
      <c r="B10" s="37"/>
      <c r="C10" s="18" t="s">
        <v>1</v>
      </c>
      <c r="D10" s="41" t="s">
        <v>2</v>
      </c>
      <c r="E10" s="41"/>
      <c r="F10" s="41"/>
      <c r="G10" s="42"/>
    </row>
    <row r="11" spans="1:7" ht="31.5" customHeight="1" thickBot="1">
      <c r="A11" s="38"/>
      <c r="B11" s="39"/>
      <c r="C11" s="19" t="s">
        <v>11</v>
      </c>
      <c r="D11" s="20" t="s">
        <v>19</v>
      </c>
      <c r="E11" s="21" t="s">
        <v>12</v>
      </c>
      <c r="F11" s="21" t="s">
        <v>13</v>
      </c>
      <c r="G11" s="22" t="s">
        <v>14</v>
      </c>
    </row>
    <row r="12" spans="1:7" ht="31.5" customHeight="1">
      <c r="A12" s="40" t="s">
        <v>3</v>
      </c>
      <c r="B12" s="23" t="s">
        <v>8</v>
      </c>
      <c r="C12" s="4">
        <f>IF(C8="①と②の両方に入力してください。",0,ROUNDDOWN(C8/10,-2)+RIGHT(C8,3))</f>
        <v>0</v>
      </c>
      <c r="D12" s="5" t="s">
        <v>20</v>
      </c>
      <c r="E12" s="6">
        <f>IF(C8="①と②の両方に入力してください。",0,C8)</f>
        <v>0</v>
      </c>
      <c r="F12" s="6">
        <f>IF(ROUNDDOWN(C13*270*6/1000,-1)&gt;250000,250000,ROUNDDOWN(C13*270*6/1000,-1))</f>
        <v>0</v>
      </c>
      <c r="G12" s="7">
        <f>E12-F12</f>
        <v>0</v>
      </c>
    </row>
    <row r="13" spans="1:7" ht="31.5" customHeight="1">
      <c r="A13" s="27"/>
      <c r="B13" s="24" t="s">
        <v>9</v>
      </c>
      <c r="C13" s="8">
        <f>IF(C12=0,0,ROUNDDOWN(C8/10,-2))</f>
        <v>0</v>
      </c>
      <c r="D13" s="32"/>
      <c r="E13" s="33"/>
      <c r="F13" s="33"/>
      <c r="G13" s="34"/>
    </row>
    <row r="14" spans="1:7" ht="31.5" customHeight="1">
      <c r="A14" s="27" t="s">
        <v>4</v>
      </c>
      <c r="B14" s="24" t="s">
        <v>8</v>
      </c>
      <c r="C14" s="8">
        <f>C13</f>
        <v>0</v>
      </c>
      <c r="D14" s="9" t="s">
        <v>21</v>
      </c>
      <c r="E14" s="10">
        <f>E12-C12-C13</f>
        <v>0</v>
      </c>
      <c r="F14" s="10">
        <f>IF(ROUNDDOWN(C14*168*6/1000,-1)&gt;250000,250000,ROUNDDOWN(C14*168*6/1000,-1))</f>
        <v>0</v>
      </c>
      <c r="G14" s="11">
        <f>E14-F14</f>
        <v>0</v>
      </c>
    </row>
    <row r="15" spans="1:7" ht="31.5" customHeight="1">
      <c r="A15" s="27"/>
      <c r="B15" s="24" t="s">
        <v>9</v>
      </c>
      <c r="C15" s="8">
        <f aca="true" t="shared" si="0" ref="C15:C21">C14</f>
        <v>0</v>
      </c>
      <c r="D15" s="32"/>
      <c r="E15" s="33"/>
      <c r="F15" s="33"/>
      <c r="G15" s="34"/>
    </row>
    <row r="16" spans="1:7" ht="31.5" customHeight="1">
      <c r="A16" s="27" t="s">
        <v>5</v>
      </c>
      <c r="B16" s="24" t="s">
        <v>8</v>
      </c>
      <c r="C16" s="8">
        <f t="shared" si="0"/>
        <v>0</v>
      </c>
      <c r="D16" s="9" t="s">
        <v>22</v>
      </c>
      <c r="E16" s="10">
        <f>E12-C12-C13-C14-C15</f>
        <v>0</v>
      </c>
      <c r="F16" s="10">
        <f>IF(ROUNDDOWN(C16*90*6/1000,-1)&gt;250000,250000,ROUNDDOWN(C16*90*6/1000,-1))</f>
        <v>0</v>
      </c>
      <c r="G16" s="11">
        <f>E16-F16</f>
        <v>0</v>
      </c>
    </row>
    <row r="17" spans="1:7" ht="31.5" customHeight="1">
      <c r="A17" s="27"/>
      <c r="B17" s="24" t="s">
        <v>9</v>
      </c>
      <c r="C17" s="8">
        <f t="shared" si="0"/>
        <v>0</v>
      </c>
      <c r="D17" s="32"/>
      <c r="E17" s="33"/>
      <c r="F17" s="33"/>
      <c r="G17" s="34"/>
    </row>
    <row r="18" spans="1:7" ht="31.5" customHeight="1">
      <c r="A18" s="27" t="s">
        <v>6</v>
      </c>
      <c r="B18" s="24" t="s">
        <v>8</v>
      </c>
      <c r="C18" s="8">
        <f t="shared" si="0"/>
        <v>0</v>
      </c>
      <c r="D18" s="9" t="s">
        <v>23</v>
      </c>
      <c r="E18" s="10">
        <f>C18+C19+C20+C21</f>
        <v>0</v>
      </c>
      <c r="F18" s="10">
        <f>IF(ROUNDDOWN(C18*36*6/1000,-1)&gt;250000,250000,ROUNDDOWN(C18*36*6/1000,-1))</f>
        <v>0</v>
      </c>
      <c r="G18" s="11">
        <f>E18-F18</f>
        <v>0</v>
      </c>
    </row>
    <row r="19" spans="1:7" ht="31.5" customHeight="1">
      <c r="A19" s="27"/>
      <c r="B19" s="24" t="s">
        <v>9</v>
      </c>
      <c r="C19" s="8">
        <f t="shared" si="0"/>
        <v>0</v>
      </c>
      <c r="D19" s="32"/>
      <c r="E19" s="33"/>
      <c r="F19" s="33"/>
      <c r="G19" s="34"/>
    </row>
    <row r="20" spans="1:7" ht="31.5" customHeight="1">
      <c r="A20" s="27" t="s">
        <v>7</v>
      </c>
      <c r="B20" s="24" t="s">
        <v>8</v>
      </c>
      <c r="C20" s="8">
        <f t="shared" si="0"/>
        <v>0</v>
      </c>
      <c r="D20" s="9" t="s">
        <v>24</v>
      </c>
      <c r="E20" s="10">
        <f>C20+C21</f>
        <v>0</v>
      </c>
      <c r="F20" s="10">
        <f>IF(ROUNDDOWN(C20*6*6/1000,-1)&gt;250000,250000,ROUNDDOWN(C20*6*6/1000,-1))</f>
        <v>0</v>
      </c>
      <c r="G20" s="11">
        <f>E20-F20</f>
        <v>0</v>
      </c>
    </row>
    <row r="21" spans="1:7" ht="31.5" customHeight="1" thickBot="1">
      <c r="A21" s="28"/>
      <c r="B21" s="25" t="s">
        <v>9</v>
      </c>
      <c r="C21" s="12">
        <f t="shared" si="0"/>
        <v>0</v>
      </c>
      <c r="D21" s="29"/>
      <c r="E21" s="30"/>
      <c r="F21" s="30"/>
      <c r="G21" s="31"/>
    </row>
    <row r="22" ht="28.5" customHeight="1">
      <c r="A22" s="15" t="s">
        <v>10</v>
      </c>
    </row>
    <row r="23" ht="6" customHeight="1">
      <c r="A23" s="15"/>
    </row>
    <row r="24" ht="18" customHeight="1">
      <c r="A24" s="26" t="s">
        <v>16</v>
      </c>
    </row>
    <row r="25" ht="18" customHeight="1">
      <c r="A25" s="26" t="s">
        <v>17</v>
      </c>
    </row>
  </sheetData>
  <sheetProtection password="F108" sheet="1" objects="1" scenarios="1"/>
  <mergeCells count="13">
    <mergeCell ref="A1:G1"/>
    <mergeCell ref="D13:G13"/>
    <mergeCell ref="A10:B11"/>
    <mergeCell ref="D15:G15"/>
    <mergeCell ref="A14:A15"/>
    <mergeCell ref="A12:A13"/>
    <mergeCell ref="D10:G10"/>
    <mergeCell ref="A20:A21"/>
    <mergeCell ref="A18:A19"/>
    <mergeCell ref="A16:A17"/>
    <mergeCell ref="D21:G21"/>
    <mergeCell ref="D19:G19"/>
    <mergeCell ref="D17:G17"/>
  </mergeCells>
  <dataValidations count="2">
    <dataValidation type="list" allowBlank="1" showInputMessage="1" showErrorMessage="1" error="「市街化区域」か「市街化調整区域」かの選択をしてください。" sqref="C4">
      <formula1>"市街化区域,市街化調整区域"</formula1>
    </dataValidation>
    <dataValidation type="decimal" allowBlank="1" showInputMessage="1" showErrorMessage="1" error="土地の登記簿面積を入力してください。&#10;10桁分まで入力可能です。" imeMode="off" sqref="C6">
      <formula1>0</formula1>
      <formula2>9999999999.99</formula2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katou-se</dc:creator>
  <cp:keywords/>
  <dc:description/>
  <cp:lastModifiedBy>katou-se</cp:lastModifiedBy>
  <cp:lastPrinted>2011-02-23T00:00:27Z</cp:lastPrinted>
  <dcterms:created xsi:type="dcterms:W3CDTF">2011-02-22T09:41:50Z</dcterms:created>
  <dcterms:modified xsi:type="dcterms:W3CDTF">2011-03-24T00:16:20Z</dcterms:modified>
  <cp:category/>
  <cp:version/>
  <cp:contentType/>
  <cp:contentStatus/>
</cp:coreProperties>
</file>